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b163sad\OneDrive - SekII Zürich\B und Q im Detailhandel\Notenrechner\Französisch\"/>
    </mc:Choice>
  </mc:AlternateContent>
  <bookViews>
    <workbookView xWindow="1980" yWindow="1470" windowWidth="21750" windowHeight="1221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K12" i="1" l="1"/>
  <c r="K20" i="1" l="1"/>
  <c r="I24" i="1"/>
  <c r="I23" i="1"/>
  <c r="I22" i="1"/>
  <c r="K24" i="1" l="1"/>
  <c r="K16" i="1"/>
  <c r="K27" i="1"/>
  <c r="K26" i="1" l="1"/>
  <c r="C28" i="1" s="1"/>
</calcChain>
</file>

<file path=xl/sharedStrings.xml><?xml version="1.0" encoding="utf-8"?>
<sst xmlns="http://schemas.openxmlformats.org/spreadsheetml/2006/main" count="37" uniqueCount="36">
  <si>
    <t>Calculateur PQ Gestionnaires du commerce de détail</t>
  </si>
  <si>
    <t>PQ 2025</t>
  </si>
  <si>
    <t>Branches: After-Sales Automobile , Landi, Alimentation</t>
  </si>
  <si>
    <t>L'éditeur n'assume aucune responsabilité pour ce tableau.</t>
  </si>
  <si>
    <t>Vous ne pouvez écrire que dans cases blanches!</t>
  </si>
  <si>
    <t xml:space="preserve">Domaines de qualification </t>
  </si>
  <si>
    <t>Certificat de notes</t>
  </si>
  <si>
    <t>Notes d'examen</t>
  </si>
  <si>
    <r>
      <t xml:space="preserve">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semestre</t>
    </r>
  </si>
  <si>
    <r>
      <t xml:space="preserve"> 2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 </t>
    </r>
  </si>
  <si>
    <r>
      <t xml:space="preserve"> 3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</si>
  <si>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4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</si>
  <si>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5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</si>
  <si>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6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</si>
  <si>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t xml:space="preserve"> Résultat de l'examen</t>
  </si>
  <si>
    <t xml:space="preserve"> a. Formation à la pratique professionnelle: 25%</t>
  </si>
  <si>
    <t xml:space="preserve"> b. Enseignement des connaissances professionnelles: 50%</t>
  </si>
  <si>
    <t xml:space="preserve"> C. Culture générale (10%)</t>
  </si>
  <si>
    <t xml:space="preserve"> B. Connaissances professionnelles (30%)</t>
  </si>
  <si>
    <t xml:space="preserve"> Note globale</t>
  </si>
  <si>
    <r>
      <t xml:space="preserve"> </t>
    </r>
    <r>
      <rPr>
        <sz val="10"/>
        <rFont val="Arial"/>
        <family val="2"/>
      </rPr>
      <t>3) Examen final (oralement): 33.3%</t>
    </r>
  </si>
  <si>
    <t>Basis: BiVo DHF 18. Mai 2021 (Stand am 01. August 2022)</t>
  </si>
  <si>
    <t>La note globale et la note du domaine de qualification "travail pratique" doivent être supérieure ou égale à 4.</t>
  </si>
  <si>
    <t>1) Gestion des relations avec les clients (DCO A) et acquisition, intégration et développement des connaissances sur les produits et prestations (DCO C): 35%</t>
  </si>
  <si>
    <t xml:space="preserve"> A. Travail pratique (30% / note éliminatoir)</t>
  </si>
  <si>
    <r>
      <t xml:space="preserve">3) Conception et réalisation d’expériences d’achat (DCO E) </t>
    </r>
    <r>
      <rPr>
        <sz val="10"/>
        <rFont val="Arial Black"/>
        <family val="2"/>
      </rPr>
      <t>ou</t>
    </r>
    <r>
      <rPr>
        <sz val="10"/>
        <rFont val="Arial"/>
        <family val="2"/>
      </rPr>
      <t xml:space="preserve"> gestion de magasins en ligne (DCO F): 30%</t>
    </r>
  </si>
  <si>
    <t xml:space="preserve"> 1) Gestion des relations avec les clients (DCO A): 50%</t>
  </si>
  <si>
    <t xml:space="preserve"> 2) Gestion et présentation des produits et prestation (DCO B): 25%</t>
  </si>
  <si>
    <t xml:space="preserve"> 1) Note d'expérience: 33.3%</t>
  </si>
  <si>
    <r>
      <t xml:space="preserve"> </t>
    </r>
    <r>
      <rPr>
        <sz val="10"/>
        <rFont val="Arial"/>
        <family val="2"/>
      </rPr>
      <t>2) Travail d'approfondissement: 33.3%</t>
    </r>
  </si>
  <si>
    <t xml:space="preserve"> Travail pratique</t>
  </si>
  <si>
    <t xml:space="preserve"> D. Note d'expérience (30%)</t>
  </si>
  <si>
    <t>Notes d'expérience</t>
  </si>
  <si>
    <t>2) Gestion et présentation des produits et prestations (DCO B): 35%</t>
  </si>
  <si>
    <t xml:space="preserve"> 3) Interactions au sein de l’entreprise et dans la branche (DCO D): 25%</t>
  </si>
  <si>
    <t xml:space="preserve"> c. Cours interentreprises: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</si>
</sst>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 Black"/>
      <family val="2"/>
    </font>
    <font>
      <sz val="12"/>
      <color theme="1"/>
      <name val="Arial Black"/>
      <family val="2"/>
    </font>
    <font>
      <vertAlign val="superscript"/>
      <sz val="10"/>
      <name val="Arial"/>
      <family val="2"/>
    </font>
    <font>
      <b/>
      <sz val="10"/>
      <color rgb="FFFF0000"/>
      <name val="Arial Black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164" fontId="0" fillId="0" borderId="0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164" fontId="2" fillId="2" borderId="13" xfId="0" applyNumberFormat="1" applyFont="1" applyFill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164" fontId="5" fillId="0" borderId="0" xfId="0" applyNumberFormat="1" applyFont="1" applyBorder="1" applyAlignment="1" applyProtection="1">
      <alignment horizontal="left" vertical="top"/>
    </xf>
    <xf numFmtId="0" fontId="5" fillId="0" borderId="0" xfId="0" applyFont="1"/>
    <xf numFmtId="0" fontId="6" fillId="0" borderId="5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 textRotation="90"/>
    </xf>
    <xf numFmtId="0" fontId="8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164" fontId="6" fillId="3" borderId="5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vertical="center"/>
    </xf>
    <xf numFmtId="164" fontId="7" fillId="0" borderId="0" xfId="0" applyNumberFormat="1" applyFont="1" applyFill="1" applyBorder="1" applyAlignment="1" applyProtection="1">
      <alignment vertical="center"/>
    </xf>
    <xf numFmtId="0" fontId="9" fillId="3" borderId="16" xfId="0" applyFont="1" applyFill="1" applyBorder="1" applyAlignment="1">
      <alignment vertical="center"/>
    </xf>
    <xf numFmtId="0" fontId="7" fillId="3" borderId="16" xfId="0" applyFont="1" applyFill="1" applyBorder="1" applyAlignment="1" applyProtection="1">
      <alignment vertical="center"/>
    </xf>
    <xf numFmtId="164" fontId="7" fillId="3" borderId="16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164" fontId="2" fillId="3" borderId="15" xfId="0" applyNumberFormat="1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164" fontId="2" fillId="2" borderId="9" xfId="0" applyNumberFormat="1" applyFont="1" applyFill="1" applyBorder="1" applyAlignment="1" applyProtection="1">
      <alignment horizontal="left" vertical="center"/>
    </xf>
    <xf numFmtId="164" fontId="2" fillId="3" borderId="15" xfId="0" applyNumberFormat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164" fontId="6" fillId="3" borderId="9" xfId="0" applyNumberFormat="1" applyFont="1" applyFill="1" applyBorder="1" applyAlignment="1" applyProtection="1">
      <alignment horizontal="center" textRotation="90" wrapText="1"/>
    </xf>
    <xf numFmtId="0" fontId="6" fillId="0" borderId="12" xfId="0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11" fillId="0" borderId="0" xfId="0" applyFont="1"/>
    <xf numFmtId="0" fontId="6" fillId="4" borderId="17" xfId="0" applyFont="1" applyFill="1" applyBorder="1" applyAlignment="1" applyProtection="1">
      <alignment horizontal="left" vertical="center"/>
    </xf>
    <xf numFmtId="164" fontId="6" fillId="6" borderId="15" xfId="0" applyNumberFormat="1" applyFont="1" applyFill="1" applyBorder="1" applyAlignment="1" applyProtection="1">
      <alignment horizontal="center" vertical="center"/>
    </xf>
    <xf numFmtId="164" fontId="6" fillId="6" borderId="17" xfId="0" applyNumberFormat="1" applyFont="1" applyFill="1" applyBorder="1" applyAlignment="1" applyProtection="1">
      <alignment horizontal="center" vertical="center"/>
    </xf>
    <xf numFmtId="164" fontId="6" fillId="6" borderId="18" xfId="0" applyNumberFormat="1" applyFont="1" applyFill="1" applyBorder="1" applyAlignment="1" applyProtection="1">
      <alignment horizontal="center" vertical="center"/>
    </xf>
    <xf numFmtId="164" fontId="6" fillId="6" borderId="19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 vertical="center"/>
    </xf>
    <xf numFmtId="164" fontId="7" fillId="6" borderId="15" xfId="0" applyNumberFormat="1" applyFont="1" applyFill="1" applyBorder="1" applyAlignment="1" applyProtection="1">
      <alignment horizontal="center" vertical="center"/>
    </xf>
    <xf numFmtId="164" fontId="2" fillId="7" borderId="15" xfId="0" applyNumberFormat="1" applyFont="1" applyFill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left" vertical="center" wrapText="1"/>
    </xf>
    <xf numFmtId="0" fontId="2" fillId="2" borderId="21" xfId="0" applyFont="1" applyFill="1" applyBorder="1" applyAlignment="1" applyProtection="1">
      <alignment horizontal="left" vertical="center"/>
    </xf>
    <xf numFmtId="164" fontId="3" fillId="0" borderId="24" xfId="0" applyNumberFormat="1" applyFont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0" fontId="13" fillId="0" borderId="0" xfId="0" applyFont="1" applyBorder="1" applyAlignment="1" applyProtection="1">
      <alignment horizontal="left" vertical="top"/>
    </xf>
    <xf numFmtId="0" fontId="14" fillId="0" borderId="0" xfId="0" applyFont="1" applyBorder="1" applyAlignment="1" applyProtection="1">
      <alignment horizontal="left" vertical="top"/>
    </xf>
    <xf numFmtId="164" fontId="14" fillId="0" borderId="0" xfId="0" applyNumberFormat="1" applyFont="1" applyBorder="1" applyAlignment="1" applyProtection="1">
      <alignment horizontal="left" vertical="top"/>
    </xf>
    <xf numFmtId="0" fontId="14" fillId="0" borderId="0" xfId="0" applyFont="1"/>
    <xf numFmtId="0" fontId="3" fillId="0" borderId="7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6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7" fillId="0" borderId="14" xfId="0" applyFont="1" applyBorder="1" applyAlignment="1" applyProtection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0" fillId="4" borderId="0" xfId="0" applyFill="1"/>
    <xf numFmtId="0" fontId="0" fillId="0" borderId="0" xfId="0"/>
    <xf numFmtId="0" fontId="10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6" fillId="0" borderId="23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16" fillId="6" borderId="17" xfId="0" applyFont="1" applyFill="1" applyBorder="1" applyAlignment="1" applyProtection="1">
      <alignment horizontal="center" vertical="center"/>
    </xf>
    <xf numFmtId="0" fontId="16" fillId="6" borderId="18" xfId="0" applyFont="1" applyFill="1" applyBorder="1" applyAlignment="1" applyProtection="1">
      <alignment horizontal="center" vertical="center"/>
    </xf>
    <xf numFmtId="0" fontId="16" fillId="6" borderId="19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textRotation="90"/>
    </xf>
    <xf numFmtId="0" fontId="6" fillId="0" borderId="13" xfId="0" applyFont="1" applyBorder="1" applyAlignment="1" applyProtection="1">
      <alignment horizontal="center" textRotation="90"/>
    </xf>
    <xf numFmtId="164" fontId="2" fillId="2" borderId="4" xfId="0" applyNumberFormat="1" applyFont="1" applyFill="1" applyBorder="1" applyAlignment="1" applyProtection="1">
      <alignment horizontal="left" vertical="center"/>
    </xf>
  </cellXfs>
  <cellStyles count="1">
    <cellStyle name="Standard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7" zoomScale="106" zoomScaleNormal="106" workbookViewId="0">
      <selection activeCell="J15" sqref="J15"/>
    </sheetView>
  </sheetViews>
  <sheetFormatPr baseColWidth="10" defaultColWidth="11.42578125" defaultRowHeight="15"/>
  <cols>
    <col min="1" max="1" width="3.42578125" customWidth="1"/>
    <col min="2" max="2" width="67.7109375" customWidth="1"/>
    <col min="3" max="10" width="6.5703125" customWidth="1"/>
    <col min="11" max="11" width="13.140625" customWidth="1"/>
  </cols>
  <sheetData>
    <row r="1" spans="1:13" s="18" customFormat="1" ht="24.75">
      <c r="A1"/>
      <c r="B1" s="15" t="s">
        <v>0</v>
      </c>
      <c r="C1" s="16"/>
      <c r="D1" s="16"/>
      <c r="E1" s="16"/>
      <c r="F1" s="16"/>
      <c r="G1" s="16"/>
      <c r="H1" s="16"/>
      <c r="I1" s="15" t="s">
        <v>1</v>
      </c>
      <c r="J1" s="17"/>
      <c r="K1" s="17"/>
      <c r="L1" s="16"/>
    </row>
    <row r="2" spans="1:13" s="77" customFormat="1" ht="19.5">
      <c r="A2" s="73"/>
      <c r="B2" s="74" t="s">
        <v>2</v>
      </c>
      <c r="C2" s="75"/>
      <c r="D2" s="75"/>
      <c r="E2" s="75"/>
      <c r="F2" s="75"/>
      <c r="G2" s="75"/>
      <c r="H2" s="75"/>
      <c r="I2" s="74"/>
      <c r="J2" s="76"/>
      <c r="K2" s="76"/>
      <c r="L2" s="75"/>
    </row>
    <row r="3" spans="1:13">
      <c r="B3" s="23" t="s">
        <v>3</v>
      </c>
      <c r="C3" s="91"/>
      <c r="D3" s="92"/>
      <c r="E3" s="92"/>
      <c r="F3" s="92"/>
      <c r="G3" s="37"/>
      <c r="H3" s="37"/>
      <c r="I3" s="92"/>
      <c r="J3" s="93"/>
      <c r="K3" s="93"/>
      <c r="L3" s="25"/>
    </row>
    <row r="4" spans="1:13">
      <c r="B4" s="23"/>
      <c r="C4" s="24"/>
      <c r="D4" s="25"/>
      <c r="E4" s="25"/>
      <c r="F4" s="25"/>
      <c r="G4" s="37"/>
      <c r="H4" s="37"/>
      <c r="I4" s="25"/>
      <c r="J4" s="26"/>
      <c r="K4" s="26"/>
      <c r="L4" s="25"/>
    </row>
    <row r="5" spans="1:13" ht="18.75">
      <c r="B5" s="30" t="s">
        <v>4</v>
      </c>
      <c r="C5" s="31"/>
      <c r="D5" s="31"/>
      <c r="E5" s="31"/>
      <c r="F5" s="31"/>
      <c r="G5" s="31"/>
      <c r="H5" s="31"/>
      <c r="I5" s="31"/>
      <c r="J5" s="31"/>
      <c r="K5" s="32"/>
      <c r="L5" s="28"/>
      <c r="M5" s="29"/>
    </row>
    <row r="6" spans="1:13" ht="15.75" thickBot="1">
      <c r="B6" s="25"/>
      <c r="C6" s="25"/>
      <c r="D6" s="25"/>
      <c r="E6" s="25"/>
      <c r="F6" s="25"/>
      <c r="G6" s="37"/>
      <c r="H6" s="37"/>
      <c r="I6" s="2"/>
      <c r="J6" s="25"/>
      <c r="K6" s="1"/>
      <c r="L6" s="20"/>
    </row>
    <row r="7" spans="1:13" s="18" customFormat="1" ht="30">
      <c r="A7"/>
      <c r="B7" s="67" t="s">
        <v>5</v>
      </c>
      <c r="C7" s="94" t="s">
        <v>32</v>
      </c>
      <c r="D7" s="95"/>
      <c r="E7" s="95"/>
      <c r="F7" s="95"/>
      <c r="G7" s="38"/>
      <c r="H7" s="39"/>
      <c r="I7" s="100" t="s">
        <v>32</v>
      </c>
      <c r="J7" s="19"/>
      <c r="K7" s="27" t="s">
        <v>6</v>
      </c>
      <c r="L7" s="16"/>
    </row>
    <row r="8" spans="1:13" ht="96" thickBot="1">
      <c r="B8" s="3"/>
      <c r="C8" s="78" t="s">
        <v>8</v>
      </c>
      <c r="D8" s="78" t="s">
        <v>9</v>
      </c>
      <c r="E8" s="78" t="s">
        <v>10</v>
      </c>
      <c r="F8" s="79" t="s">
        <v>11</v>
      </c>
      <c r="G8" s="79" t="s">
        <v>12</v>
      </c>
      <c r="H8" s="79" t="s">
        <v>13</v>
      </c>
      <c r="I8" s="99"/>
      <c r="J8" s="22" t="s">
        <v>7</v>
      </c>
      <c r="K8" s="55"/>
      <c r="L8" s="4"/>
    </row>
    <row r="9" spans="1:13" s="33" customFormat="1" ht="15.75" thickBot="1">
      <c r="B9" s="84" t="s">
        <v>24</v>
      </c>
      <c r="C9" s="68"/>
      <c r="D9" s="9"/>
      <c r="E9" s="9"/>
      <c r="F9" s="9"/>
      <c r="G9" s="42"/>
      <c r="H9" s="42"/>
      <c r="I9" s="6"/>
      <c r="J9" s="14"/>
      <c r="K9" s="14"/>
      <c r="L9" s="34"/>
    </row>
    <row r="10" spans="1:13" s="33" customFormat="1" ht="39" thickBot="1">
      <c r="B10" s="8" t="s">
        <v>23</v>
      </c>
      <c r="C10" s="11"/>
      <c r="D10" s="9"/>
      <c r="E10" s="9"/>
      <c r="F10" s="9"/>
      <c r="G10" s="42"/>
      <c r="H10" s="42"/>
      <c r="I10" s="10"/>
      <c r="J10" s="36"/>
      <c r="K10" s="14"/>
      <c r="L10" s="34"/>
    </row>
    <row r="11" spans="1:13" s="33" customFormat="1" ht="15.75" thickBot="1">
      <c r="B11" s="8" t="s">
        <v>33</v>
      </c>
      <c r="C11" s="11"/>
      <c r="D11" s="42"/>
      <c r="E11" s="42"/>
      <c r="F11" s="42"/>
      <c r="G11" s="42"/>
      <c r="H11" s="47"/>
      <c r="I11" s="43"/>
      <c r="J11" s="21"/>
      <c r="K11" s="47"/>
    </row>
    <row r="12" spans="1:13" s="50" customFormat="1" ht="28.5" thickBot="1">
      <c r="B12" s="41" t="s">
        <v>25</v>
      </c>
      <c r="C12" s="53"/>
      <c r="D12" s="48"/>
      <c r="E12" s="48"/>
      <c r="F12" s="48"/>
      <c r="G12" s="48"/>
      <c r="H12" s="46"/>
      <c r="I12" s="49"/>
      <c r="J12" s="21"/>
      <c r="K12" s="40">
        <f>ROUND(IF(SUM(J10:J12)&gt;0,SUM(J10*0.35,J11*0.35,J12*0.3),"0.0"),1)</f>
        <v>0</v>
      </c>
      <c r="L12" s="34"/>
    </row>
    <row r="13" spans="1:13" s="33" customFormat="1" ht="15.75" thickBot="1">
      <c r="B13" s="84" t="s">
        <v>18</v>
      </c>
      <c r="C13" s="11"/>
      <c r="D13" s="9"/>
      <c r="E13" s="42"/>
      <c r="F13" s="42"/>
      <c r="G13" s="42"/>
      <c r="H13" s="42"/>
      <c r="I13" s="10"/>
      <c r="J13" s="11"/>
      <c r="K13" s="7"/>
      <c r="L13" s="34"/>
    </row>
    <row r="14" spans="1:13" s="33" customFormat="1" ht="15.75" thickBot="1">
      <c r="B14" s="85" t="s">
        <v>26</v>
      </c>
      <c r="C14" s="11"/>
      <c r="D14" s="64"/>
      <c r="E14" s="42"/>
      <c r="F14" s="42"/>
      <c r="G14" s="42"/>
      <c r="H14" s="42"/>
      <c r="I14" s="10"/>
      <c r="J14" s="36"/>
      <c r="K14" s="101"/>
      <c r="L14" s="51"/>
    </row>
    <row r="15" spans="1:13" s="50" customFormat="1" ht="15.75" thickBot="1">
      <c r="B15" s="85" t="s">
        <v>27</v>
      </c>
      <c r="C15" s="11"/>
      <c r="D15" s="42"/>
      <c r="E15" s="42"/>
      <c r="F15" s="42"/>
      <c r="G15" s="42"/>
      <c r="H15" s="42"/>
      <c r="I15" s="43"/>
      <c r="J15" s="52"/>
      <c r="K15" s="44"/>
      <c r="L15" s="34"/>
    </row>
    <row r="16" spans="1:13" s="33" customFormat="1" ht="15.75" thickBot="1">
      <c r="B16" s="85" t="s">
        <v>34</v>
      </c>
      <c r="C16" s="53"/>
      <c r="D16" s="48"/>
      <c r="E16" s="48"/>
      <c r="F16" s="48"/>
      <c r="G16" s="48"/>
      <c r="H16" s="46"/>
      <c r="I16" s="49"/>
      <c r="J16" s="52"/>
      <c r="K16" s="45">
        <f>ROUND(IF(SUM(J14:J16)&gt;0,SUM(J14*0.5,J15*0.25,J16*0.25),"0.0"),1)</f>
        <v>0</v>
      </c>
      <c r="L16" s="34"/>
    </row>
    <row r="17" spans="2:16" s="33" customFormat="1" ht="15.75" thickBot="1">
      <c r="B17" s="83" t="s">
        <v>17</v>
      </c>
      <c r="C17" s="68"/>
      <c r="D17" s="5"/>
      <c r="E17" s="9"/>
      <c r="F17" s="9"/>
      <c r="G17" s="42"/>
      <c r="H17" s="42"/>
      <c r="I17" s="10"/>
      <c r="J17" s="14"/>
      <c r="K17" s="14"/>
      <c r="L17" s="34"/>
    </row>
    <row r="18" spans="2:16" s="33" customFormat="1" ht="15.75" thickBot="1">
      <c r="B18" s="12" t="s">
        <v>28</v>
      </c>
      <c r="C18" s="69"/>
      <c r="D18" s="54"/>
      <c r="E18" s="54"/>
      <c r="F18" s="54"/>
      <c r="G18" s="54"/>
      <c r="H18" s="42"/>
      <c r="I18" s="66" t="str">
        <f>IF(SUM(C18:G18),ROUND(2*AVERAGE(C18:G18),0)/2,"")</f>
        <v/>
      </c>
      <c r="J18" s="47"/>
      <c r="K18" s="14"/>
      <c r="L18" s="34"/>
    </row>
    <row r="19" spans="2:16" s="33" customFormat="1" ht="15.75" thickBot="1">
      <c r="B19" s="86" t="s">
        <v>29</v>
      </c>
      <c r="C19" s="11"/>
      <c r="D19" s="42"/>
      <c r="E19" s="42"/>
      <c r="F19" s="42"/>
      <c r="G19" s="42"/>
      <c r="H19" s="47"/>
      <c r="I19" s="43"/>
      <c r="J19" s="52"/>
      <c r="K19" s="47"/>
      <c r="N19" s="35"/>
    </row>
    <row r="20" spans="2:16" s="50" customFormat="1" ht="15.75" thickBot="1">
      <c r="B20" s="87" t="s">
        <v>20</v>
      </c>
      <c r="C20" s="53"/>
      <c r="D20" s="48"/>
      <c r="E20" s="48"/>
      <c r="F20" s="48"/>
      <c r="G20" s="48"/>
      <c r="H20" s="46"/>
      <c r="I20" s="49"/>
      <c r="J20" s="70"/>
      <c r="K20" s="45">
        <f>ROUND(IF(SUM(I18,J19,J20)&gt;0,AVERAGE(I18,J19,J20),"0.0"),1)</f>
        <v>0</v>
      </c>
      <c r="L20" s="51"/>
      <c r="N20" s="35"/>
    </row>
    <row r="21" spans="2:16" s="33" customFormat="1" ht="15.75" thickBot="1">
      <c r="B21" s="67" t="s">
        <v>31</v>
      </c>
      <c r="C21" s="11"/>
      <c r="D21" s="42"/>
      <c r="E21" s="9"/>
      <c r="F21" s="9"/>
      <c r="G21" s="42"/>
      <c r="H21" s="42"/>
      <c r="I21" s="10"/>
      <c r="J21" s="14"/>
      <c r="K21" s="14"/>
      <c r="L21" s="34"/>
      <c r="O21" s="35"/>
    </row>
    <row r="22" spans="2:16" s="33" customFormat="1" ht="15.75" thickBot="1">
      <c r="B22" s="82" t="s">
        <v>15</v>
      </c>
      <c r="C22" s="11"/>
      <c r="D22" s="54"/>
      <c r="E22" s="42"/>
      <c r="F22" s="54"/>
      <c r="G22" s="42"/>
      <c r="H22" s="54"/>
      <c r="I22" s="66" t="str">
        <f>IF(SUM(C22:H22),ROUND(2*AVERAGE(C22:H22),0)/2,"")</f>
        <v/>
      </c>
      <c r="J22" s="47"/>
      <c r="K22" s="14"/>
      <c r="L22" s="34"/>
      <c r="P22" s="35"/>
    </row>
    <row r="23" spans="2:16" s="33" customFormat="1" ht="15.75" thickBot="1">
      <c r="B23" s="82" t="s">
        <v>16</v>
      </c>
      <c r="C23" s="69"/>
      <c r="D23" s="54"/>
      <c r="E23" s="54"/>
      <c r="F23" s="71"/>
      <c r="G23" s="54"/>
      <c r="H23" s="72"/>
      <c r="I23" s="66" t="str">
        <f>IF(SUM(C23:H23),ROUND(2*AVERAGE(C23:H23),0)/2,"")</f>
        <v/>
      </c>
      <c r="J23" s="47"/>
      <c r="K23" s="47"/>
      <c r="L23" s="51"/>
    </row>
    <row r="24" spans="2:16" s="33" customFormat="1" ht="15.75" thickBot="1">
      <c r="B24" s="82" t="s">
        <v>35</v>
      </c>
      <c r="C24" s="53"/>
      <c r="D24" s="54"/>
      <c r="E24" s="48"/>
      <c r="F24" s="54"/>
      <c r="G24" s="42"/>
      <c r="H24" s="54"/>
      <c r="I24" s="66" t="str">
        <f>IF(SUM(C24:H24),ROUND(2*AVERAGE(C24:H24),0)/2,"")</f>
        <v/>
      </c>
      <c r="J24" s="13"/>
      <c r="K24" s="45">
        <f>ROUND(IF(SUM(I22:I24)&gt;0,SUM(I22*0.25,I23*0.5,I24*0.25),"0.0"),1)</f>
        <v>0</v>
      </c>
      <c r="L24" s="51"/>
    </row>
    <row r="25" spans="2:16" s="57" customFormat="1" ht="15.75" thickBot="1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1"/>
    </row>
    <row r="26" spans="2:16" s="33" customFormat="1" ht="15.75" thickBot="1">
      <c r="B26" s="59" t="s">
        <v>19</v>
      </c>
      <c r="C26" s="61"/>
      <c r="D26" s="62"/>
      <c r="E26" s="62"/>
      <c r="F26" s="62"/>
      <c r="G26" s="62"/>
      <c r="H26" s="62"/>
      <c r="I26" s="62"/>
      <c r="J26" s="63"/>
      <c r="K26" s="60" t="str">
        <f>IF(SUM(K12,K16,K20,K24)&gt;0,ROUND(SUM(K12*0.3,K16*0.3,K20*0.1,,K24*0.3),1),"")</f>
        <v/>
      </c>
      <c r="L26" s="34"/>
    </row>
    <row r="27" spans="2:16" ht="15.75" thickBot="1">
      <c r="B27" s="59" t="s">
        <v>30</v>
      </c>
      <c r="C27" s="61"/>
      <c r="D27" s="62"/>
      <c r="E27" s="62"/>
      <c r="F27" s="62"/>
      <c r="G27" s="62"/>
      <c r="H27" s="62"/>
      <c r="I27" s="62"/>
      <c r="J27" s="63"/>
      <c r="K27" s="65">
        <f>K12</f>
        <v>0</v>
      </c>
      <c r="L27" s="25"/>
    </row>
    <row r="28" spans="2:16" ht="15.75" thickBot="1">
      <c r="B28" s="80" t="s">
        <v>14</v>
      </c>
      <c r="C28" s="96" t="str">
        <f>IF(AND(K12&gt;=4,K26&gt;=4),"réussi","pas réussi")</f>
        <v>pas réussi</v>
      </c>
      <c r="D28" s="97"/>
      <c r="E28" s="97"/>
      <c r="F28" s="97"/>
      <c r="G28" s="97"/>
      <c r="H28" s="97"/>
      <c r="I28" s="97"/>
      <c r="J28" s="97"/>
      <c r="K28" s="98"/>
      <c r="L28" s="25"/>
    </row>
    <row r="29" spans="2:16">
      <c r="B29" s="58"/>
    </row>
    <row r="30" spans="2:16">
      <c r="B30" s="81" t="s">
        <v>22</v>
      </c>
      <c r="C30" s="88"/>
      <c r="D30" s="88"/>
      <c r="E30" s="88"/>
      <c r="F30" s="88"/>
      <c r="G30" s="88"/>
      <c r="H30" s="88"/>
      <c r="I30" s="88"/>
      <c r="J30" s="88"/>
      <c r="K30" s="88"/>
      <c r="L30" s="89"/>
    </row>
    <row r="31" spans="2:16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</row>
    <row r="32" spans="2:16">
      <c r="B32" s="90" t="s">
        <v>21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</row>
  </sheetData>
  <sheetProtection sheet="1" objects="1" scenarios="1" selectLockedCells="1"/>
  <mergeCells count="5">
    <mergeCell ref="C3:F3"/>
    <mergeCell ref="I3:K3"/>
    <mergeCell ref="C7:F7"/>
    <mergeCell ref="C28:K28"/>
    <mergeCell ref="I7:I8"/>
  </mergeCells>
  <conditionalFormatting sqref="C28">
    <cfRule type="containsText" dxfId="8" priority="11" operator="containsText" text="nicht bestanden">
      <formula>NOT(ISERROR(SEARCH("nicht bestanden",C28)))</formula>
    </cfRule>
  </conditionalFormatting>
  <conditionalFormatting sqref="K27">
    <cfRule type="cellIs" dxfId="7" priority="8" operator="lessThan">
      <formula>4</formula>
    </cfRule>
  </conditionalFormatting>
  <conditionalFormatting sqref="K26">
    <cfRule type="cellIs" dxfId="6" priority="9" operator="lessThan">
      <formula>4</formula>
    </cfRule>
  </conditionalFormatting>
  <conditionalFormatting sqref="C26:F26 I26:J26">
    <cfRule type="cellIs" dxfId="5" priority="7" operator="lessThan">
      <formula>4</formula>
    </cfRule>
  </conditionalFormatting>
  <conditionalFormatting sqref="C27:F27 I27:J27">
    <cfRule type="cellIs" dxfId="4" priority="6" operator="lessThan">
      <formula>4</formula>
    </cfRule>
  </conditionalFormatting>
  <conditionalFormatting sqref="H26">
    <cfRule type="cellIs" dxfId="3" priority="4" operator="lessThan">
      <formula>4</formula>
    </cfRule>
  </conditionalFormatting>
  <conditionalFormatting sqref="H27">
    <cfRule type="cellIs" dxfId="2" priority="3" operator="lessThan">
      <formula>4</formula>
    </cfRule>
  </conditionalFormatting>
  <conditionalFormatting sqref="G26">
    <cfRule type="cellIs" dxfId="1" priority="2" operator="lessThan">
      <formula>4</formula>
    </cfRule>
  </conditionalFormatting>
  <conditionalFormatting sqref="G27">
    <cfRule type="cellIs" dxfId="0" priority="1" operator="lessThan">
      <formula>4</formula>
    </cfRule>
  </conditionalFormatting>
  <pageMargins left="0.7" right="0.7" top="0.78740157499999996" bottom="0.78740157499999996" header="0.3" footer="0.3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169CE4B40114EB3FA481F1C3A427A" ma:contentTypeVersion="14" ma:contentTypeDescription="Create a new document." ma:contentTypeScope="" ma:versionID="d94d41d6ee3f48ca141899afa3775694">
  <xsd:schema xmlns:xsd="http://www.w3.org/2001/XMLSchema" xmlns:xs="http://www.w3.org/2001/XMLSchema" xmlns:p="http://schemas.microsoft.com/office/2006/metadata/properties" xmlns:ns3="0a41dab9-c328-4c1e-b0eb-880d435cf83a" xmlns:ns4="a19a5040-ebfd-45d9-9c5e-34b64ba6cc03" targetNamespace="http://schemas.microsoft.com/office/2006/metadata/properties" ma:root="true" ma:fieldsID="0c9fcca9365a62383e7f0a42eed93555" ns3:_="" ns4:_="">
    <xsd:import namespace="0a41dab9-c328-4c1e-b0eb-880d435cf83a"/>
    <xsd:import namespace="a19a5040-ebfd-45d9-9c5e-34b64ba6cc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1dab9-c328-4c1e-b0eb-880d435cf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5040-ebfd-45d9-9c5e-34b64ba6c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4EB310-9FB7-4414-B7CA-41EC718CB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1dab9-c328-4c1e-b0eb-880d435cf83a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018938-2E20-485B-8A3F-BA6984343EDC}">
  <ds:schemaRefs>
    <ds:schemaRef ds:uri="http://purl.org/dc/elements/1.1/"/>
    <ds:schemaRef ds:uri="http://schemas.microsoft.com/office/2006/documentManagement/types"/>
    <ds:schemaRef ds:uri="a19a5040-ebfd-45d9-9c5e-34b64ba6cc03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0a41dab9-c328-4c1e-b0eb-880d435cf83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B163SAD</cp:lastModifiedBy>
  <cp:revision/>
  <cp:lastPrinted>2022-02-07T14:00:15Z</cp:lastPrinted>
  <dcterms:created xsi:type="dcterms:W3CDTF">2020-05-08T06:27:30Z</dcterms:created>
  <dcterms:modified xsi:type="dcterms:W3CDTF">2022-11-23T14:03:54Z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